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№1.1 до 15" sheetId="1" r:id="rId1"/>
  </sheets>
  <externalReferences>
    <externalReference r:id="rId2"/>
  </externalReferences>
  <definedNames>
    <definedName name="_xlnm.Print_Titles" localSheetId="0">'Прил.№1.1 до 15'!$10:$12</definedName>
  </definedNames>
  <calcPr calcId="145621"/>
</workbook>
</file>

<file path=xl/calcChain.xml><?xml version="1.0" encoding="utf-8"?>
<calcChain xmlns="http://schemas.openxmlformats.org/spreadsheetml/2006/main">
  <c r="H49" i="1" l="1"/>
  <c r="H47" i="1" s="1"/>
  <c r="E49" i="1"/>
  <c r="E47" i="1"/>
  <c r="E16" i="1"/>
  <c r="K15" i="1"/>
  <c r="J15" i="1"/>
  <c r="I15" i="1"/>
  <c r="H15" i="1"/>
  <c r="F15" i="1" s="1"/>
  <c r="E15" i="1"/>
  <c r="C15" i="1"/>
  <c r="K14" i="1"/>
  <c r="I14" i="1" s="1"/>
  <c r="I13" i="1" s="1"/>
  <c r="J14" i="1"/>
  <c r="K49" i="1" s="1"/>
  <c r="K47" i="1" s="1"/>
  <c r="H14" i="1"/>
  <c r="H13" i="1" s="1"/>
  <c r="H50" i="1" s="1"/>
  <c r="F14" i="1"/>
  <c r="F13" i="1" s="1"/>
  <c r="E14" i="1"/>
  <c r="C14" i="1"/>
  <c r="E13" i="1"/>
  <c r="E50" i="1" s="1"/>
  <c r="C13" i="1"/>
  <c r="K13" i="1" l="1"/>
  <c r="K50" i="1" s="1"/>
</calcChain>
</file>

<file path=xl/comments1.xml><?xml version="1.0" encoding="utf-8"?>
<comments xmlns="http://schemas.openxmlformats.org/spreadsheetml/2006/main">
  <authors>
    <author>Автор</author>
  </authors>
  <commentLis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Берется среднее значение за 3 года 2017г. - 65 шт.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Берется среднее значение за 3 года 2017г. - 65 шт.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 по количеству присоединений и по мощности в сумме дает одинаковые цифры</t>
        </r>
      </text>
    </comment>
  </commentList>
</comments>
</file>

<file path=xl/sharedStrings.xml><?xml version="1.0" encoding="utf-8"?>
<sst xmlns="http://schemas.openxmlformats.org/spreadsheetml/2006/main" count="148" uniqueCount="102">
  <si>
    <t>Приложение 1</t>
  </si>
  <si>
    <t>к Методическим указаниям,</t>
  </si>
  <si>
    <t>утв. приказом Федеральной службы по тарифам</t>
  </si>
  <si>
    <t>от 11 сентября 2014 г. № 215-э/1</t>
  </si>
  <si>
    <t>(в ред. от 26 мая  2021 г.)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</si>
  <si>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объектов микрогенерации не включаемых в состав платы за технологическое присоединение</t>
  </si>
  <si>
    <t>(без НДС)</t>
  </si>
  <si>
    <t>№ п/п</t>
  </si>
  <si>
    <t>Показатели</t>
  </si>
  <si>
    <t>Фактические данные за предыдущий период регулирования</t>
  </si>
  <si>
    <t>Расчетные (фактические) данные за предыдущий период регулирования</t>
  </si>
  <si>
    <t>Плановые показатели на следующий период регулирования</t>
  </si>
  <si>
    <t>стандарт, тариф, ставка (руб./кВт, руб./км, руб./шт., рублей за точку учета)</t>
  </si>
  <si>
    <t>мощность, длина линий, количество (кВт, км, шт., точек учета)</t>
  </si>
  <si>
    <t>расходы на строительство объекта, на обеспечение средствами коммерческого учета электрической энергии (тыс. руб.)</t>
  </si>
  <si>
    <t>1.</t>
  </si>
  <si>
    <t>Расходы на выполнение организационно-технических мероприятий, связанные с осуществлением технологического присоединения [пункт 1.1+пункт 1.2]:</t>
  </si>
  <si>
    <t>1.1.</t>
  </si>
  <si>
    <t>подготовка и выдача сетевой организацией технических условий (ТУ) Заявителю, на уровне напряжения (ТУ) Заявителю, на уровне напряжения i и (или) диапазоне мощности j</t>
  </si>
  <si>
    <t>1.2.</t>
  </si>
  <si>
    <t>выдача сетевой организацией акта об осуществлении технологического присоединения</t>
  </si>
  <si>
    <t>2.</t>
  </si>
  <si>
    <t>Расходы по мероприятиям «последней мили» и расходы на обеспечение средствами коммерческого учета электрической энергии, связанные с осуществлением технологического присоединения</t>
  </si>
  <si>
    <t>х</t>
  </si>
  <si>
    <t>3.</t>
  </si>
  <si>
    <t>Строительство воздушных линий</t>
  </si>
  <si>
    <t>3. j</t>
  </si>
  <si>
    <t>Материал опоры (деревянные (j=1), металлические (j=2), железобетонные (j=3))</t>
  </si>
  <si>
    <t>3. j.k</t>
  </si>
  <si>
    <t>Тип провода (изолированный провод (k=1), неизолированный провод (k=2))</t>
  </si>
  <si>
    <t>3. j.k.l</t>
  </si>
  <si>
    <t>Материал провода (медный (l=1), стальной (l=2), сталеалюминиевый (l=3), алюминиевый (l=4))</t>
  </si>
  <si>
    <t>3. j.k.l.m</t>
  </si>
  <si>
    <t>Сечение провода (диапазон до 50 квадратных мм включительно (m=1), от 50 до 100 квадратных мм включитель 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</si>
  <si>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3. j.k.l.m.n</t>
  </si>
  <si>
    <t>Количество цепей (одноцепная (n=1), двухцепная (n=2))</t>
  </si>
  <si>
    <t>столбец 5/столбец4                          *1000</t>
  </si>
  <si>
    <t>столбец 6*столбец 7/
1000</t>
  </si>
  <si>
    <t>столбец 9*столбец 10/       
1000</t>
  </si>
  <si>
    <t>4.</t>
  </si>
  <si>
    <t>Строительство кабельных линий</t>
  </si>
  <si>
    <t>4. 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</si>
  <si>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</si>
  <si>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4. j.k</t>
  </si>
  <si>
    <t>Одножильные (k=1) и многожильные (k=2)</t>
  </si>
  <si>
    <t>4. j.k.l</t>
  </si>
  <si>
    <t>Кабели с резиновой и пластмассовой изоляцией (l=1), бумажной изоляцией (l=2)</t>
  </si>
  <si>
    <t>4. j.k.l.m</t>
  </si>
  <si>
    <t>Сечение провода (диапазон до 50 квадратных мм включительно (m=1), от 50 до 100 квадратных мм включительно (m=2), от 100 до 200 квадратных мм включительно (m=3), от 200 до 250 квадратных мм включительно (m=4), от 250 до 300 квадратных мм включительно (m=5), от 300 до 400 квадратных мм  включительно (m=6), от 400 до 500 квадратных мм включительно (m=7), от 500  до 800 квадратных мм включительно  (m=8), свыше 800 квадратных мм (m=9))</t>
  </si>
  <si>
    <t>4. j.k.l.m.n</t>
  </si>
  <si>
    <t>Количество кабелей в траншее, канале, туннеле или коллекторе, на галерее или эстакаде, труб в скважине (одна (n=1), две (n=2), три (n=3), четыре (n=4), более четырех (n=5))</t>
  </si>
  <si>
    <t>столбец 5/
столбец 4*
1000</t>
  </si>
  <si>
    <t>столбец 6*
столбец 7/
1000</t>
  </si>
  <si>
    <t>столбец 9*
столбец 10/
1000</t>
  </si>
  <si>
    <t>5.</t>
  </si>
  <si>
    <t>Строительство пунктов секционирования</t>
  </si>
  <si>
    <t>5. j</t>
  </si>
  <si>
    <t>Реклоузеры (j=l), линейные разъединители (j=2), выключатели нагрузки, устанавливаемые вне трансформаторных подстанций и распределительных и переключательных пунктов (РП) (j=3), распределительные пункты (РП), за исключением комплектных распределительных  устройств наружной установки (КРН, КРУН) (j=4), комплектные распределительные устройства наружной установки (КРН, КРУН) (j=5), переключательные пункты (j=6)</t>
  </si>
  <si>
    <t>5. j.k</t>
  </si>
  <si>
    <t>Номинальный ток до 100 А включительно (k=1), от 100 до 250 А включительно (k=2), от 250 до 500 А включительно (k=3), от 500 А до 1 000 А включительно (k=4), свыше 1 000 А (k=5)</t>
  </si>
  <si>
    <t>5.4.k.l</t>
  </si>
  <si>
    <t>Количество ячеек в распределительном или переключательном пункте (до 5 ячеек включительно (l=1), от 5 до 10 ячеек включительно (l=1), от 5 до 10 ячеек включительно (l=2), от 10 до 15 ячеек включительно (l=3), свыше 15  ячеек (l=4)</t>
  </si>
  <si>
    <t>6.</t>
  </si>
  <si>
    <t>Строительство трансформаторных подстанций (ТП), за исключением  распределительных трансформаторных подстанций (РТП), с уровнем напряжения до 35 кВ</t>
  </si>
  <si>
    <t>6.j</t>
  </si>
  <si>
    <t>Трансформаторные подстанции (ТП), за исключением распределительных трансформаторных подстанций (РТП) 6/0,4 кВ (j=1), 10/0,4 кВ (j=2), 20/0,4 кВ (j=3), 6/10 (10/6) кВ (j=4), 10/20 (20/10) кВ (j=5), 6/20 (20/6) (j=6)</t>
  </si>
  <si>
    <t>6. j.k</t>
  </si>
  <si>
    <t>Однотрансформаторные (k=1), двухтрансформаторные и более (k=2)</t>
  </si>
  <si>
    <t>6. j.k.l</t>
  </si>
  <si>
    <t>Трансформаторная мощность до 25 кВА включительно (l=1), от 25 до 100 кВА включительно (l=2), от 100 до 250 кВА включительно (l=3), от 250 до 400 кВА (l=4), от 400 до 1000 кВА включительно (l=5), от 1000 до 1250 кВА включительно (l=6), от 1250 кВА до 1600 кВА включительно (l=7), от 1600 до 2000 кВА включительно (l=8), от 2000 до 2500 кВА  включительно (l=9), от 2500 до 3150 кВА включительно (l=10), от 3150 до 4000 кВА включительно (l=11), свыше 4000 кВА (l=12)</t>
  </si>
  <si>
    <t>6. j.k.l.m</t>
  </si>
  <si>
    <t>Столбового/мачтового типа (m=1), шкафного или киоскового типа (m=2), блочного типа (m=3)</t>
  </si>
  <si>
    <t>столбец5/столбец 4*
1000</t>
  </si>
  <si>
    <t>столбец 9*столбец 10/
1000</t>
  </si>
  <si>
    <t>7.</t>
  </si>
  <si>
    <t>Строительство распределительных трансформаторных подстанций (РТП) с уровнем напряжения до 35 кВ</t>
  </si>
  <si>
    <t>7.j</t>
  </si>
  <si>
    <t>Распределительные трансформаторные подстанции (РТП)</t>
  </si>
  <si>
    <t>7. j.k</t>
  </si>
  <si>
    <t>7. j.k.l</t>
  </si>
  <si>
    <t>Трансформаторная мощность до 25 кВА включительно (l=1), от 25 до 100 кВА включительно (l=2), от 100 до 250 кВА включительно (l=3), от 250 до 400 кВА (l=4), от 400 до 1000 кВА включительно (l=5), от 1000 до 1250 кВА включительно (l=6), от 1250 кВА до 1600 кВА включительно (l=7), от 1600 до 2000 кВА включительно (l=8), от 2000 до 2500 кВА включительно (l=9), от 2500 до 3150 кВА включительно (l=10), свыше 3150 кВА (l=11)</t>
  </si>
  <si>
    <t>8.</t>
  </si>
  <si>
    <t>Строительство центров питания, подстанций уровнем напряжения 35 кВ и выше (ПС)</t>
  </si>
  <si>
    <t>8.j</t>
  </si>
  <si>
    <t>ПС 35 кВ (j=l), ПС 110 кВ и выше (j=2)</t>
  </si>
  <si>
    <t>8(1).</t>
  </si>
  <si>
    <t>Обеспечение средствами коммерческого учета электрической энергии (мощности)</t>
  </si>
  <si>
    <t>8(1).j</t>
  </si>
  <si>
    <t>однофазный (j=1) трехфазный (j=2)</t>
  </si>
  <si>
    <t>8(1).j.k</t>
  </si>
  <si>
    <t>прямого включения (k=1), полукосвенного включения (k=2), косвенного включения (k=3)</t>
  </si>
  <si>
    <t>ст. 5/ст. 4*
1000</t>
  </si>
  <si>
    <t>ст. 6*ст. 7/
1000</t>
  </si>
  <si>
    <t>ст. 9*ст. 10/
1000</t>
  </si>
  <si>
    <t>9.</t>
  </si>
  <si>
    <t>Суммарный размер платы за технологическое присоединение [п. 9.1*п. 9.2/1000]:</t>
  </si>
  <si>
    <t>9.1.</t>
  </si>
  <si>
    <t>Размер платы за технологическое присоединение (руб. без НДС)</t>
  </si>
  <si>
    <t>9.2.</t>
  </si>
  <si>
    <t>Плановое количество договоров на осуществление технологического присоединения к электрическим сетям (плановое количество членов объединений (организаций), земельных участков, расположенных на территории садоводческих или огороднических некоммерческих товариществ), указанных в п. 9 Методических указаний по определению размера платы за технологическое присоединение к электрическим сетям, утвержденных приказом ФАС России  от 29.08.2017 № 1135/17 (зарегистрирован Минюстом России 19.10.2017, регистрационный № 48609), с изменениями, внесенными приказом ФАС России от 1 апреля 2020 года № 348/20 (зарегистрирован Минюстом России 17 июня 2020 года, регистрационный № 58683) и от 22 июня 2020 года № 560/20 (зарегистрирован Минюстом России 24 июля 2020 года, регистрационный № 59062) (шт.)</t>
  </si>
  <si>
    <t>10.</t>
  </si>
  <si>
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(п. 1+п. 2–п.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</si>
</sst>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>
      <alignment horizontal="center" vertical="center" wrapText="1"/>
    </xf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 wrapText="1"/>
    </xf>
    <xf numFmtId="0" fontId="4" fillId="0" borderId="1" xfId="1" applyFont="1" applyBorder="1"/>
    <xf numFmtId="0" fontId="4" fillId="0" borderId="0" xfId="1" applyFont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wrapText="1"/>
    </xf>
    <xf numFmtId="4" fontId="6" fillId="0" borderId="2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</cellXfs>
  <cellStyles count="4">
    <cellStyle name="Обычный" xfId="0" builtinId="0"/>
    <cellStyle name="Обычный 109" xfId="2"/>
    <cellStyle name="Обычный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&#1058;&#1072;&#1088;&#1080;&#1092;&#1099;/2021&#1075;/&#1058;&#1077;&#1093;.%20&#1087;&#1088;&#1080;&#1089;&#1086;&#1077;&#1076;.%20&#1101;&#1083;&#1077;&#1082;&#1090;&#1088;&#1080;&#1082;&#1072;/&#1042;&#1099;&#1087;&#1072;&#1076;&#1072;&#1102;&#1097;&#1080;&#1077;%20&#1076;&#1086;&#1093;&#1086;&#1076;&#1099;%20&#1087;&#1086;&#1076;&#1083;&#1077;&#1078;&#1072;&#1097;&#1080;&#1077;%20&#1082;&#1086;&#1084;&#1087;&#1077;&#1085;&#1089;.%20&#1079;&#1072;%20&#1089;&#1095;&#1077;&#1090;%20&#1090;&#1072;&#1088;&#1080;&#1092;&#1072;%20&#1085;&#1072;%20&#1091;&#1089;&#1083;.%20&#1087;&#1086;%20&#1087;&#1077;&#1088;&#1077;&#1076;&#1072;&#1095;&#1077;%20&#1101;&#1083;.&#1101;&#1085;/&#1060;&#1086;&#1088;&#1084;&#1099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распр. 26сч.-19г."/>
      <sheetName val="распр. 26 сч. -19г. тех прис."/>
      <sheetName val="аморт 26"/>
      <sheetName val="распр.26сч. -20г."/>
      <sheetName val="91.02сч."/>
      <sheetName val="20сч.- 17г."/>
      <sheetName val="20сч.-18г."/>
      <sheetName val="20сч.-19г."/>
      <sheetName val="20сч. - 20г."/>
      <sheetName val="20 сч"/>
      <sheetName val="НВВ№1.1"/>
      <sheetName val="НВВ№1.2"/>
      <sheetName val="Прил.№1.1 до 15"/>
      <sheetName val="Прил.№1.2 до 15"/>
      <sheetName val="Прил.№1.2 до 150"/>
      <sheetName val="Прил.№2.1."/>
      <sheetName val="Прил.№2.2."/>
      <sheetName val="Прил.№3.1"/>
      <sheetName val="Прил.№3.2"/>
      <sheetName val="Прил.№1 город"/>
      <sheetName val="Прил. №1 не город"/>
      <sheetName val="Прил. №5 город"/>
      <sheetName val="Прил. №5 не город"/>
      <sheetName val="90сч.- 2020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113940</v>
          </cell>
        </row>
      </sheetData>
      <sheetData sheetId="8"/>
      <sheetData sheetId="9"/>
      <sheetData sheetId="10">
        <row r="34">
          <cell r="D34">
            <v>922.20236588245007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1">
          <cell r="D11">
            <v>304.10000000000002</v>
          </cell>
          <cell r="E11">
            <v>308.46098467899998</v>
          </cell>
          <cell r="G11">
            <v>168.54</v>
          </cell>
          <cell r="H11">
            <v>160.2744154545</v>
          </cell>
          <cell r="J11">
            <v>168.54</v>
          </cell>
          <cell r="K11">
            <v>160.2744154545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0"/>
  <sheetViews>
    <sheetView tabSelected="1" workbookViewId="0">
      <selection activeCell="F61" sqref="F61"/>
    </sheetView>
  </sheetViews>
  <sheetFormatPr defaultRowHeight="15.75" x14ac:dyDescent="0.25"/>
  <cols>
    <col min="1" max="1" width="10.140625" style="23" customWidth="1"/>
    <col min="2" max="2" width="43.7109375" style="24" customWidth="1"/>
    <col min="3" max="3" width="17.140625" style="24" customWidth="1"/>
    <col min="4" max="4" width="14.140625" style="24" customWidth="1"/>
    <col min="5" max="5" width="21.85546875" style="24" customWidth="1"/>
    <col min="6" max="6" width="15.140625" style="24" customWidth="1"/>
    <col min="7" max="7" width="13.28515625" style="24" customWidth="1"/>
    <col min="8" max="8" width="21.28515625" style="24" customWidth="1"/>
    <col min="9" max="9" width="15.140625" style="24" customWidth="1"/>
    <col min="10" max="10" width="13.5703125" style="24" customWidth="1"/>
    <col min="11" max="11" width="21.7109375" style="24" customWidth="1"/>
  </cols>
  <sheetData>
    <row r="1" spans="1:11" ht="15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2" t="s">
        <v>0</v>
      </c>
    </row>
    <row r="2" spans="1:11" ht="1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2" t="s">
        <v>1</v>
      </c>
    </row>
    <row r="3" spans="1:11" ht="15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2" t="s">
        <v>2</v>
      </c>
    </row>
    <row r="4" spans="1:11" ht="15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2" t="s">
        <v>3</v>
      </c>
    </row>
    <row r="5" spans="1:11" ht="15" x14ac:dyDescent="0.25">
      <c r="A5" s="1"/>
      <c r="B5" s="4"/>
      <c r="C5" s="3"/>
      <c r="D5" s="3"/>
      <c r="E5" s="3"/>
      <c r="F5" s="3"/>
      <c r="G5" s="3"/>
      <c r="H5" s="3"/>
      <c r="I5" s="3"/>
      <c r="J5" s="3"/>
      <c r="K5" s="4" t="s">
        <v>4</v>
      </c>
    </row>
    <row r="6" spans="1:11" ht="1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 x14ac:dyDescent="0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" x14ac:dyDescent="0.25">
      <c r="A9" s="5"/>
      <c r="B9" s="6"/>
      <c r="C9" s="6"/>
      <c r="D9" s="8">
        <v>2019</v>
      </c>
      <c r="E9" s="6"/>
      <c r="F9" s="6"/>
      <c r="G9" s="6">
        <v>2018</v>
      </c>
      <c r="H9" s="6"/>
      <c r="I9" s="6"/>
      <c r="J9" s="6">
        <v>2021</v>
      </c>
      <c r="K9" s="9" t="s">
        <v>6</v>
      </c>
    </row>
    <row r="10" spans="1:11" ht="24.75" customHeight="1" x14ac:dyDescent="0.25">
      <c r="A10" s="10" t="s">
        <v>7</v>
      </c>
      <c r="B10" s="10" t="s">
        <v>8</v>
      </c>
      <c r="C10" s="10" t="s">
        <v>9</v>
      </c>
      <c r="D10" s="10"/>
      <c r="E10" s="10"/>
      <c r="F10" s="11" t="s">
        <v>10</v>
      </c>
      <c r="G10" s="12"/>
      <c r="H10" s="13"/>
      <c r="I10" s="10" t="s">
        <v>11</v>
      </c>
      <c r="J10" s="10"/>
      <c r="K10" s="10"/>
    </row>
    <row r="11" spans="1:11" ht="89.25" x14ac:dyDescent="0.25">
      <c r="A11" s="10"/>
      <c r="B11" s="10"/>
      <c r="C11" s="14" t="s">
        <v>12</v>
      </c>
      <c r="D11" s="14" t="s">
        <v>13</v>
      </c>
      <c r="E11" s="14" t="s">
        <v>14</v>
      </c>
      <c r="F11" s="14" t="s">
        <v>12</v>
      </c>
      <c r="G11" s="14" t="s">
        <v>13</v>
      </c>
      <c r="H11" s="14" t="s">
        <v>14</v>
      </c>
      <c r="I11" s="14" t="s">
        <v>12</v>
      </c>
      <c r="J11" s="14" t="s">
        <v>13</v>
      </c>
      <c r="K11" s="14" t="s">
        <v>14</v>
      </c>
    </row>
    <row r="12" spans="1:11" ht="15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</row>
    <row r="13" spans="1:11" ht="51.75" x14ac:dyDescent="0.25">
      <c r="A13" s="15" t="s">
        <v>15</v>
      </c>
      <c r="B13" s="16" t="s">
        <v>16</v>
      </c>
      <c r="C13" s="17">
        <f>C14+C15</f>
        <v>7765.5532788641976</v>
      </c>
      <c r="D13" s="15"/>
      <c r="E13" s="17">
        <f>E14+E15</f>
        <v>629.00981558800004</v>
      </c>
      <c r="F13" s="17">
        <f>F14+F15</f>
        <v>8220.2564102564102</v>
      </c>
      <c r="G13" s="15"/>
      <c r="H13" s="17">
        <f>H14+H15</f>
        <v>641.18000000000006</v>
      </c>
      <c r="I13" s="17">
        <f>I14+I15</f>
        <v>12350.924543068526</v>
      </c>
      <c r="J13" s="15"/>
      <c r="K13" s="17">
        <f>K14+K15</f>
        <v>922.20236588245007</v>
      </c>
    </row>
    <row r="14" spans="1:11" ht="51.75" x14ac:dyDescent="0.25">
      <c r="A14" s="15" t="s">
        <v>17</v>
      </c>
      <c r="B14" s="16" t="s">
        <v>18</v>
      </c>
      <c r="C14" s="18">
        <f>E14/D14*1000</f>
        <v>3808.1603046790124</v>
      </c>
      <c r="D14" s="17">
        <v>81</v>
      </c>
      <c r="E14" s="17">
        <f>[1]Прил.№3.1!E11</f>
        <v>308.46098467899998</v>
      </c>
      <c r="F14" s="18">
        <f>H14/G14*1000</f>
        <v>3898.7179487179492</v>
      </c>
      <c r="G14" s="17">
        <v>78</v>
      </c>
      <c r="H14" s="18">
        <f>[1]Прил.№3.1!D11</f>
        <v>304.10000000000002</v>
      </c>
      <c r="I14" s="18">
        <f>K14/J14*1000</f>
        <v>6175.462271534263</v>
      </c>
      <c r="J14" s="19">
        <f>(65+G14+D14)/3</f>
        <v>74.666666666666671</v>
      </c>
      <c r="K14" s="18">
        <f>[1]НВВ№1.1!D34/2</f>
        <v>461.10118294122503</v>
      </c>
    </row>
    <row r="15" spans="1:11" ht="26.25" x14ac:dyDescent="0.25">
      <c r="A15" s="15" t="s">
        <v>19</v>
      </c>
      <c r="B15" s="16" t="s">
        <v>20</v>
      </c>
      <c r="C15" s="18">
        <f>E15/D15*1000</f>
        <v>3957.3929741851853</v>
      </c>
      <c r="D15" s="17">
        <v>81</v>
      </c>
      <c r="E15" s="17">
        <f>[1]Прил.№3.1!H11+[1]Прил.№3.1!K11</f>
        <v>320.548830909</v>
      </c>
      <c r="F15" s="18">
        <f>H15/G15*1000</f>
        <v>4321.538461538461</v>
      </c>
      <c r="G15" s="17">
        <v>78</v>
      </c>
      <c r="H15" s="18">
        <f>[1]Прил.№3.1!G11+[1]Прил.№3.1!J11</f>
        <v>337.08</v>
      </c>
      <c r="I15" s="18">
        <f>K15/J15*1000</f>
        <v>6175.462271534263</v>
      </c>
      <c r="J15" s="19">
        <f>(65+G15+D15)/3</f>
        <v>74.666666666666671</v>
      </c>
      <c r="K15" s="18">
        <f>[1]НВВ№1.1!D34/2</f>
        <v>461.10118294122503</v>
      </c>
    </row>
    <row r="16" spans="1:11" ht="54" customHeight="1" x14ac:dyDescent="0.25">
      <c r="A16" s="15" t="s">
        <v>21</v>
      </c>
      <c r="B16" s="16" t="s">
        <v>22</v>
      </c>
      <c r="C16" s="17" t="s">
        <v>23</v>
      </c>
      <c r="D16" s="17" t="s">
        <v>23</v>
      </c>
      <c r="E16" s="17">
        <f>'[1]20сч.-19г.'!G5/1000</f>
        <v>113.94</v>
      </c>
      <c r="F16" s="17" t="s">
        <v>23</v>
      </c>
      <c r="G16" s="15" t="s">
        <v>23</v>
      </c>
      <c r="H16" s="15">
        <v>560.71</v>
      </c>
      <c r="I16" s="17" t="s">
        <v>23</v>
      </c>
      <c r="J16" s="17" t="s">
        <v>23</v>
      </c>
      <c r="K16" s="17"/>
    </row>
    <row r="17" spans="1:11" ht="15" x14ac:dyDescent="0.25">
      <c r="A17" s="15" t="s">
        <v>24</v>
      </c>
      <c r="B17" s="20" t="s">
        <v>25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x14ac:dyDescent="0.25">
      <c r="A18" s="15" t="s">
        <v>26</v>
      </c>
      <c r="B18" s="16" t="s">
        <v>27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x14ac:dyDescent="0.25">
      <c r="A19" s="14" t="s">
        <v>28</v>
      </c>
      <c r="B19" s="16" t="s">
        <v>29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x14ac:dyDescent="0.25">
      <c r="A20" s="14" t="s">
        <v>30</v>
      </c>
      <c r="B20" s="16" t="s">
        <v>31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79.5" customHeight="1" x14ac:dyDescent="0.25">
      <c r="A21" s="14" t="s">
        <v>32</v>
      </c>
      <c r="B21" s="21" t="s">
        <v>33</v>
      </c>
      <c r="C21" s="14"/>
      <c r="D21" s="15"/>
      <c r="E21" s="15"/>
      <c r="F21" s="15"/>
      <c r="G21" s="15"/>
      <c r="H21" s="14"/>
      <c r="I21" s="15"/>
      <c r="J21" s="15"/>
      <c r="K21" s="14"/>
    </row>
    <row r="22" spans="1:11" ht="26.25" x14ac:dyDescent="0.25">
      <c r="A22" s="14" t="s">
        <v>34</v>
      </c>
      <c r="B22" s="16" t="s">
        <v>35</v>
      </c>
      <c r="C22" s="14" t="s">
        <v>36</v>
      </c>
      <c r="D22" s="15"/>
      <c r="E22" s="15"/>
      <c r="F22" s="15"/>
      <c r="G22" s="15"/>
      <c r="H22" s="14" t="s">
        <v>37</v>
      </c>
      <c r="I22" s="15"/>
      <c r="J22" s="15"/>
      <c r="K22" s="14" t="s">
        <v>38</v>
      </c>
    </row>
    <row r="23" spans="1:11" ht="15" x14ac:dyDescent="0.25">
      <c r="A23" s="15" t="s">
        <v>39</v>
      </c>
      <c r="B23" s="20" t="s">
        <v>40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51.75" x14ac:dyDescent="0.25">
      <c r="A24" s="15" t="s">
        <v>41</v>
      </c>
      <c r="B24" s="16" t="s">
        <v>42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 x14ac:dyDescent="0.25">
      <c r="A25" s="14" t="s">
        <v>43</v>
      </c>
      <c r="B25" s="20" t="s">
        <v>44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26.25" x14ac:dyDescent="0.25">
      <c r="A26" s="14" t="s">
        <v>45</v>
      </c>
      <c r="B26" s="16" t="s">
        <v>46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8.25" x14ac:dyDescent="0.25">
      <c r="A27" s="14" t="s">
        <v>47</v>
      </c>
      <c r="B27" s="16" t="s">
        <v>48</v>
      </c>
      <c r="C27" s="14"/>
      <c r="D27" s="15"/>
      <c r="E27" s="15"/>
      <c r="F27" s="15"/>
      <c r="G27" s="15"/>
      <c r="H27" s="14"/>
      <c r="I27" s="15"/>
      <c r="J27" s="15"/>
      <c r="K27" s="14"/>
    </row>
    <row r="28" spans="1:11" ht="51.75" x14ac:dyDescent="0.25">
      <c r="A28" s="14" t="s">
        <v>49</v>
      </c>
      <c r="B28" s="16" t="s">
        <v>50</v>
      </c>
      <c r="C28" s="14" t="s">
        <v>51</v>
      </c>
      <c r="D28" s="15"/>
      <c r="E28" s="15"/>
      <c r="F28" s="15"/>
      <c r="G28" s="15"/>
      <c r="H28" s="14" t="s">
        <v>52</v>
      </c>
      <c r="I28" s="15"/>
      <c r="J28" s="15"/>
      <c r="K28" s="14" t="s">
        <v>53</v>
      </c>
    </row>
    <row r="29" spans="1:11" ht="15" x14ac:dyDescent="0.25">
      <c r="A29" s="14" t="s">
        <v>54</v>
      </c>
      <c r="B29" s="20" t="s">
        <v>55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16.25" customHeight="1" x14ac:dyDescent="0.25">
      <c r="A30" s="14" t="s">
        <v>56</v>
      </c>
      <c r="B30" s="16" t="s">
        <v>57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51.75" x14ac:dyDescent="0.25">
      <c r="A31" s="14" t="s">
        <v>58</v>
      </c>
      <c r="B31" s="16" t="s">
        <v>59</v>
      </c>
      <c r="C31" s="14" t="s">
        <v>51</v>
      </c>
      <c r="D31" s="15"/>
      <c r="E31" s="15"/>
      <c r="F31" s="15"/>
      <c r="G31" s="15"/>
      <c r="H31" s="14" t="s">
        <v>52</v>
      </c>
      <c r="I31" s="15"/>
      <c r="J31" s="15"/>
      <c r="K31" s="14" t="s">
        <v>53</v>
      </c>
    </row>
    <row r="32" spans="1:11" ht="64.5" x14ac:dyDescent="0.25">
      <c r="A32" s="14" t="s">
        <v>60</v>
      </c>
      <c r="B32" s="16" t="s">
        <v>61</v>
      </c>
      <c r="C32" s="14" t="s">
        <v>51</v>
      </c>
      <c r="D32" s="15"/>
      <c r="E32" s="15"/>
      <c r="F32" s="15"/>
      <c r="G32" s="15"/>
      <c r="H32" s="14" t="s">
        <v>52</v>
      </c>
      <c r="I32" s="15"/>
      <c r="J32" s="15"/>
      <c r="K32" s="14" t="s">
        <v>53</v>
      </c>
    </row>
    <row r="33" spans="1:11" ht="51.75" x14ac:dyDescent="0.25">
      <c r="A33" s="14" t="s">
        <v>62</v>
      </c>
      <c r="B33" s="16" t="s">
        <v>63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64.5" x14ac:dyDescent="0.25">
      <c r="A34" s="14" t="s">
        <v>64</v>
      </c>
      <c r="B34" s="16" t="s">
        <v>65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25.5" x14ac:dyDescent="0.25">
      <c r="A35" s="14" t="s">
        <v>66</v>
      </c>
      <c r="B35" s="21" t="s">
        <v>67</v>
      </c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8.25" x14ac:dyDescent="0.25">
      <c r="A36" s="14" t="s">
        <v>68</v>
      </c>
      <c r="B36" s="16" t="s">
        <v>69</v>
      </c>
      <c r="C36" s="14"/>
      <c r="D36" s="15"/>
      <c r="E36" s="15"/>
      <c r="F36" s="15"/>
      <c r="G36" s="15"/>
      <c r="H36" s="14"/>
      <c r="I36" s="15"/>
      <c r="J36" s="15"/>
      <c r="K36" s="14"/>
    </row>
    <row r="37" spans="1:11" ht="38.25" x14ac:dyDescent="0.25">
      <c r="A37" s="14" t="s">
        <v>70</v>
      </c>
      <c r="B37" s="16" t="s">
        <v>71</v>
      </c>
      <c r="C37" s="14" t="s">
        <v>72</v>
      </c>
      <c r="D37" s="15"/>
      <c r="E37" s="15"/>
      <c r="F37" s="15"/>
      <c r="G37" s="15"/>
      <c r="H37" s="14" t="s">
        <v>37</v>
      </c>
      <c r="I37" s="15"/>
      <c r="J37" s="15"/>
      <c r="K37" s="14" t="s">
        <v>73</v>
      </c>
    </row>
    <row r="38" spans="1:11" ht="39" x14ac:dyDescent="0.25">
      <c r="A38" s="14" t="s">
        <v>74</v>
      </c>
      <c r="B38" s="16" t="s">
        <v>75</v>
      </c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26.25" x14ac:dyDescent="0.25">
      <c r="A39" s="14" t="s">
        <v>76</v>
      </c>
      <c r="B39" s="16" t="s">
        <v>77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26.25" x14ac:dyDescent="0.25">
      <c r="A40" s="14" t="s">
        <v>78</v>
      </c>
      <c r="B40" s="16" t="s">
        <v>67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15.5" x14ac:dyDescent="0.25">
      <c r="A41" s="14" t="s">
        <v>79</v>
      </c>
      <c r="B41" s="16" t="s">
        <v>80</v>
      </c>
      <c r="C41" s="14"/>
      <c r="D41" s="15"/>
      <c r="E41" s="15"/>
      <c r="F41" s="15"/>
      <c r="G41" s="15"/>
      <c r="H41" s="14"/>
      <c r="I41" s="15"/>
      <c r="J41" s="15"/>
      <c r="K41" s="14"/>
    </row>
    <row r="42" spans="1:11" ht="26.25" x14ac:dyDescent="0.25">
      <c r="A42" s="14" t="s">
        <v>81</v>
      </c>
      <c r="B42" s="16" t="s">
        <v>82</v>
      </c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38.25" x14ac:dyDescent="0.25">
      <c r="A43" s="15" t="s">
        <v>83</v>
      </c>
      <c r="B43" s="22" t="s">
        <v>84</v>
      </c>
      <c r="C43" s="14" t="s">
        <v>72</v>
      </c>
      <c r="D43" s="15"/>
      <c r="E43" s="15"/>
      <c r="F43" s="15"/>
      <c r="G43" s="15"/>
      <c r="H43" s="14" t="s">
        <v>37</v>
      </c>
      <c r="I43" s="15"/>
      <c r="J43" s="15"/>
      <c r="K43" s="14" t="s">
        <v>73</v>
      </c>
    </row>
    <row r="44" spans="1:11" ht="26.25" x14ac:dyDescent="0.25">
      <c r="A44" s="14" t="s">
        <v>85</v>
      </c>
      <c r="B44" s="16" t="s">
        <v>86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5" x14ac:dyDescent="0.25">
      <c r="A45" s="14" t="s">
        <v>87</v>
      </c>
      <c r="B45" s="20" t="s">
        <v>88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26.25" x14ac:dyDescent="0.25">
      <c r="A46" s="15" t="s">
        <v>89</v>
      </c>
      <c r="B46" s="16" t="s">
        <v>90</v>
      </c>
      <c r="C46" s="14" t="s">
        <v>91</v>
      </c>
      <c r="D46" s="15"/>
      <c r="E46" s="17"/>
      <c r="F46" s="17"/>
      <c r="G46" s="17"/>
      <c r="H46" s="18" t="s">
        <v>92</v>
      </c>
      <c r="I46" s="17"/>
      <c r="J46" s="17"/>
      <c r="K46" s="18" t="s">
        <v>93</v>
      </c>
    </row>
    <row r="47" spans="1:11" ht="26.25" x14ac:dyDescent="0.25">
      <c r="A47" s="14" t="s">
        <v>94</v>
      </c>
      <c r="B47" s="16" t="s">
        <v>95</v>
      </c>
      <c r="C47" s="15" t="s">
        <v>23</v>
      </c>
      <c r="D47" s="15" t="s">
        <v>23</v>
      </c>
      <c r="E47" s="17">
        <f>E48*E49/1000</f>
        <v>37.124729999999992</v>
      </c>
      <c r="F47" s="17" t="s">
        <v>23</v>
      </c>
      <c r="G47" s="17" t="s">
        <v>23</v>
      </c>
      <c r="H47" s="17">
        <f>H48*H49/1000</f>
        <v>35.749739999999996</v>
      </c>
      <c r="I47" s="17" t="s">
        <v>23</v>
      </c>
      <c r="J47" s="17" t="s">
        <v>23</v>
      </c>
      <c r="K47" s="17">
        <f>K48*K49/1000</f>
        <v>34.221973333333338</v>
      </c>
    </row>
    <row r="48" spans="1:11" ht="26.25" x14ac:dyDescent="0.25">
      <c r="A48" s="15" t="s">
        <v>96</v>
      </c>
      <c r="B48" s="16" t="s">
        <v>97</v>
      </c>
      <c r="C48" s="15" t="s">
        <v>23</v>
      </c>
      <c r="D48" s="15" t="s">
        <v>23</v>
      </c>
      <c r="E48" s="17">
        <v>458.33</v>
      </c>
      <c r="F48" s="17" t="s">
        <v>23</v>
      </c>
      <c r="G48" s="17" t="s">
        <v>23</v>
      </c>
      <c r="H48" s="17">
        <v>458.33</v>
      </c>
      <c r="I48" s="17" t="s">
        <v>23</v>
      </c>
      <c r="J48" s="17" t="s">
        <v>23</v>
      </c>
      <c r="K48" s="17">
        <v>458.33</v>
      </c>
    </row>
    <row r="49" spans="1:11" ht="230.25" x14ac:dyDescent="0.25">
      <c r="A49" s="15" t="s">
        <v>98</v>
      </c>
      <c r="B49" s="16" t="s">
        <v>99</v>
      </c>
      <c r="C49" s="15" t="s">
        <v>23</v>
      </c>
      <c r="D49" s="15" t="s">
        <v>23</v>
      </c>
      <c r="E49" s="17">
        <f>D15</f>
        <v>81</v>
      </c>
      <c r="F49" s="17" t="s">
        <v>23</v>
      </c>
      <c r="G49" s="17" t="s">
        <v>23</v>
      </c>
      <c r="H49" s="17">
        <f>G14</f>
        <v>78</v>
      </c>
      <c r="I49" s="17" t="s">
        <v>23</v>
      </c>
      <c r="J49" s="17" t="s">
        <v>23</v>
      </c>
      <c r="K49" s="17">
        <f>J14</f>
        <v>74.666666666666671</v>
      </c>
    </row>
    <row r="50" spans="1:11" ht="52.5" customHeight="1" x14ac:dyDescent="0.25">
      <c r="A50" s="15" t="s">
        <v>100</v>
      </c>
      <c r="B50" s="16" t="s">
        <v>101</v>
      </c>
      <c r="C50" s="15" t="s">
        <v>23</v>
      </c>
      <c r="D50" s="15" t="s">
        <v>23</v>
      </c>
      <c r="E50" s="17">
        <f>E13+E16-E47</f>
        <v>705.82508558800009</v>
      </c>
      <c r="F50" s="15" t="s">
        <v>23</v>
      </c>
      <c r="G50" s="15" t="s">
        <v>23</v>
      </c>
      <c r="H50" s="17">
        <f>H13+H16-H47</f>
        <v>1166.1402600000001</v>
      </c>
      <c r="I50" s="15" t="s">
        <v>23</v>
      </c>
      <c r="J50" s="15" t="s">
        <v>23</v>
      </c>
      <c r="K50" s="17">
        <f>K13+K16-K47</f>
        <v>887.98039254911669</v>
      </c>
    </row>
  </sheetData>
  <mergeCells count="6">
    <mergeCell ref="A7:K8"/>
    <mergeCell ref="A10:A11"/>
    <mergeCell ref="B10:B11"/>
    <mergeCell ref="C10:E10"/>
    <mergeCell ref="F10:H10"/>
    <mergeCell ref="I10:K10"/>
  </mergeCells>
  <pageMargins left="0.9055118110236221" right="0.70866141732283472" top="0.94488188976377963" bottom="0.94488188976377963" header="0.31496062992125984" footer="0.31496062992125984"/>
  <pageSetup paperSize="9" scale="40" fitToHeight="10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Прил.№1.1 до 15</vt:lpstr>
      <vt:lpstr>'Прил.№1.1 до 15'!Заголовки_для_печати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2021-10-19T06:11:04Z</dcterms:created>
  <dcterms:modified xsi:type="dcterms:W3CDTF">2021-10-19T06:11:22Z</dcterms:modified>
</cp:coreProperties>
</file>